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mc:AlternateContent xmlns:mc="http://schemas.openxmlformats.org/markup-compatibility/2006">
    <mc:Choice Requires="x15">
      <x15ac:absPath xmlns:x15ac="http://schemas.microsoft.com/office/spreadsheetml/2010/11/ac" url="/Users/colbymock/Library/CloudStorage/Box-Box/Cultiva Systems/Service/Eaton/Modbus/"/>
    </mc:Choice>
  </mc:AlternateContent>
  <xr:revisionPtr revIDLastSave="0" documentId="13_ncr:1_{4F0B772E-B970-3746-8F88-9349DEC78D27}" xr6:coauthVersionLast="47" xr6:coauthVersionMax="47" xr10:uidLastSave="{00000000-0000-0000-0000-000000000000}"/>
  <bookViews>
    <workbookView xWindow="0" yWindow="500" windowWidth="29560" windowHeight="20160" xr2:uid="{00000000-000D-0000-FFFF-FFFF00000000}"/>
  </bookViews>
  <sheets>
    <sheet name="Eaton DC-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1" l="1"/>
  <c r="J4" i="1" s="1"/>
  <c r="D9" i="1"/>
  <c r="D4" i="1"/>
  <c r="F7" i="1"/>
  <c r="F8" i="1" s="1"/>
  <c r="E7" i="1"/>
  <c r="C9" i="1" s="1"/>
  <c r="E6" i="1"/>
  <c r="F9" i="1" l="1"/>
  <c r="E9" i="1"/>
  <c r="C11" i="1" s="1"/>
  <c r="D11" i="1" s="1"/>
  <c r="E8" i="1"/>
  <c r="C10" i="1" s="1"/>
  <c r="D10" i="1" s="1"/>
  <c r="F10" i="1" l="1"/>
  <c r="E10" i="1"/>
  <c r="C12" i="1" s="1"/>
  <c r="D12" i="1" s="1"/>
  <c r="E11" i="1" l="1"/>
  <c r="C13" i="1" s="1"/>
  <c r="D13" i="1" s="1"/>
  <c r="F11" i="1"/>
  <c r="F12" i="1" l="1"/>
  <c r="E12" i="1"/>
  <c r="C14" i="1" s="1"/>
  <c r="D14" i="1" s="1"/>
  <c r="F13" i="1" l="1"/>
  <c r="E13" i="1"/>
  <c r="C15" i="1" s="1"/>
  <c r="D15" i="1" s="1"/>
  <c r="F14" i="1" l="1"/>
  <c r="E14" i="1"/>
  <c r="C16" i="1" s="1"/>
  <c r="D16" i="1" s="1"/>
</calcChain>
</file>

<file path=xl/sharedStrings.xml><?xml version="1.0" encoding="utf-8"?>
<sst xmlns="http://schemas.openxmlformats.org/spreadsheetml/2006/main" count="80" uniqueCount="76">
  <si>
    <t>Status Code</t>
  </si>
  <si>
    <t>Status</t>
  </si>
  <si>
    <t>Bit</t>
  </si>
  <si>
    <t>Bit Value</t>
  </si>
  <si>
    <t>Bit Status</t>
  </si>
  <si>
    <t>Status Binary Number</t>
  </si>
  <si>
    <t>Input Status Code from the unit graphics</t>
  </si>
  <si>
    <t>Eaton VFD Fault Code Lookup</t>
  </si>
  <si>
    <t>Fault Code</t>
  </si>
  <si>
    <t>dec</t>
  </si>
  <si>
    <t>Fault Word</t>
  </si>
  <si>
    <t>Fault Description</t>
  </si>
  <si>
    <t>no-Flt</t>
  </si>
  <si>
    <t>Shown for P0-13 if there are no messahes in the error register</t>
  </si>
  <si>
    <t>Excessively high braking current</t>
  </si>
  <si>
    <t>Thermal overload on braking register</t>
  </si>
  <si>
    <t>Overcurrent at variable frequency drive output</t>
  </si>
  <si>
    <t>1.t-trp</t>
  </si>
  <si>
    <t>Motor overload</t>
  </si>
  <si>
    <t>P5-trp</t>
  </si>
  <si>
    <t>Overcurrent (Hardware)</t>
  </si>
  <si>
    <t>O.Volt</t>
  </si>
  <si>
    <t>Overvoltage in DC link</t>
  </si>
  <si>
    <t>Uvolt</t>
  </si>
  <si>
    <t>Undervoltage in DC link</t>
  </si>
  <si>
    <t>O-1</t>
  </si>
  <si>
    <t>OL-br</t>
  </si>
  <si>
    <t>O1-b</t>
  </si>
  <si>
    <t>O-t</t>
  </si>
  <si>
    <t>Overtemperature at heat sink</t>
  </si>
  <si>
    <t xml:space="preserve">U-t </t>
  </si>
  <si>
    <t>Under-temperature</t>
  </si>
  <si>
    <t>P-def</t>
  </si>
  <si>
    <t>The parameters' default settings have been loaded</t>
  </si>
  <si>
    <t>E-trip</t>
  </si>
  <si>
    <t>Ext Fault/Warning</t>
  </si>
  <si>
    <t>SC-OB5</t>
  </si>
  <si>
    <t>Communication error with an external operating unit or with a PC</t>
  </si>
  <si>
    <t>F17-dc</t>
  </si>
  <si>
    <t>Excessively high DC link voltage ripple</t>
  </si>
  <si>
    <t>P-LOSS</t>
  </si>
  <si>
    <t>Incoming power phase failure (only for devices with a three-phase power supply)</t>
  </si>
  <si>
    <t>7h-Flt</t>
  </si>
  <si>
    <t>Malfunctioning heat sink thermistor</t>
  </si>
  <si>
    <t>data-F</t>
  </si>
  <si>
    <t>Error in internal memory</t>
  </si>
  <si>
    <t>4-20 F</t>
  </si>
  <si>
    <t>The analog input's input current does not fall within the specified range</t>
  </si>
  <si>
    <t>data-E</t>
  </si>
  <si>
    <t>F-Ptc</t>
  </si>
  <si>
    <t>Motor PTC thermistor overtemperature</t>
  </si>
  <si>
    <t>Fan-F</t>
  </si>
  <si>
    <t>The device's internal fan is experiencing a fault</t>
  </si>
  <si>
    <t>The measured ambient temperature exceeds the specified value</t>
  </si>
  <si>
    <t>O-heat</t>
  </si>
  <si>
    <t>Out-F</t>
  </si>
  <si>
    <t>Device output fault</t>
  </si>
  <si>
    <t>AtF-01</t>
  </si>
  <si>
    <t>Motor identification failed</t>
  </si>
  <si>
    <t>AtF-02</t>
  </si>
  <si>
    <t>Motor identification failed: The measured stator resistance is too large</t>
  </si>
  <si>
    <t>AtF-03</t>
  </si>
  <si>
    <t>AtF-04</t>
  </si>
  <si>
    <t>AtF-05</t>
  </si>
  <si>
    <t>Motor identification failed: The measured motor parameters do not match</t>
  </si>
  <si>
    <t>Motor identification failed: The measured motor inductance is too low</t>
  </si>
  <si>
    <t>Motor identification failed: The measured motor inductanec is too high</t>
  </si>
  <si>
    <t>Out-Ph</t>
  </si>
  <si>
    <t>A phase in the motor cable is not connected or has a discontinuity</t>
  </si>
  <si>
    <t>Sc-F01</t>
  </si>
  <si>
    <t>No calid Modbus frame was received within the time specified</t>
  </si>
  <si>
    <t>Sc-F02</t>
  </si>
  <si>
    <t>No valid CANopen frame was received within the time specified</t>
  </si>
  <si>
    <t>Eaton VFD Status Code Lookup</t>
  </si>
  <si>
    <t xml:space="preserve">Input Fault Code from unit grapics. It will return the corresponding Fault Word that is displayed on the screen of the drive as well as the decription of what the fault is. </t>
  </si>
  <si>
    <t>For DC-1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</si>
</sst>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indexed="8"/>
      <name val="Helvetica Neue"/>
    </font>
    <font>
      <sz val="12"/>
      <color indexed="8"/>
      <name val="Helvetica Neue"/>
      <family val="2"/>
    </font>
    <font>
      <b/>
      <sz val="10"/>
      <color indexed="8"/>
      <name val="Helvetica Neue"/>
      <family val="2"/>
    </font>
    <font>
      <sz val="26"/>
      <color indexed="8"/>
      <name val="Helvetica Neue"/>
      <family val="2"/>
    </font>
    <font>
      <sz val="10"/>
      <color indexed="8"/>
      <name val="Helvetica Neue"/>
      <family val="2"/>
    </font>
    <font>
      <sz val="12"/>
      <color rgb="FF000000"/>
      <name val="Helvetica Neue"/>
      <family val="2"/>
    </font>
    <font>
      <sz val="10"/>
      <color rgb="FF000000"/>
      <name val="Helvetica Neue"/>
      <family val="2"/>
    </font>
    <font>
      <sz val="8"/>
      <name val="Helvetica Neue"/>
      <family val="2"/>
    </font>
    <font>
      <sz val="14"/>
      <color indexed="8"/>
      <name val="Helvetica Neue"/>
      <family val="2"/>
    </font>
    <font>
      <sz val="16"/>
      <color indexed="8"/>
      <name val="Helvetica Neue"/>
      <family val="2"/>
    </font>
    <font>
      <b/>
      <sz val="36"/>
      <color rgb="FF000000"/>
      <name val="Helvetica Neue"/>
      <family val="2"/>
    </font>
  </fonts>
  <fills count="2">
    <fill>
      <patternFill patternType="none"/>
    </fill>
    <fill>
      <patternFill patternType="gray125"/>
    </fill>
  </fills>
  <borders count="5">
    <border>
      <left/>
      <right/>
      <top/>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right style="thin">
        <color indexed="9"/>
      </right>
      <top style="thin">
        <color indexed="9"/>
      </top>
      <bottom style="thin">
        <color indexed="9"/>
      </bottom>
      <diagonal/>
    </border>
    <border>
      <left style="thin">
        <color rgb="FFA5A5A5"/>
      </left>
      <right style="thin">
        <color rgb="FFA5A5A5"/>
      </right>
      <top style="thin">
        <color rgb="FFA5A5A5"/>
      </top>
      <bottom style="thin">
        <color rgb="FFA5A5A5"/>
      </bottom>
      <diagonal/>
    </border>
  </borders>
  <cellStyleXfs count="1">
    <xf numFmtId="0" fontId="0" fillId="0" borderId="0" applyNumberFormat="0" applyFill="0" applyBorder="0" applyProtection="0">
      <alignment vertical="top" wrapText="1"/>
    </xf>
  </cellStyleXfs>
  <cellXfs count="23">
    <xf numFmtId="0" fontId="0" fillId="0" borderId="0" xfId="0" applyFont="1" applyAlignment="1">
      <alignment vertical="top" wrapText="1"/>
    </xf>
    <xf numFmtId="0" fontId="5" fillId="0" borderId="0" xfId="0" applyFont="1" applyAlignment="1" applyProtection="1">
      <alignment horizontal="center" vertical="center"/>
    </xf>
    <xf numFmtId="0" fontId="9" fillId="0" borderId="0" xfId="0" applyNumberFormat="1" applyFont="1" applyAlignment="1" applyProtection="1">
      <alignment vertical="center" wrapText="1"/>
    </xf>
    <xf numFmtId="0" fontId="1" fillId="0" borderId="0" xfId="0" applyFont="1" applyAlignment="1" applyProtection="1">
      <alignment horizontal="center" vertical="center"/>
    </xf>
    <xf numFmtId="0" fontId="0" fillId="0" borderId="1" xfId="0"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xf>
    <xf numFmtId="0" fontId="0" fillId="0" borderId="0" xfId="0" applyNumberFormat="1" applyFont="1" applyAlignment="1" applyProtection="1">
      <alignment vertical="center" wrapText="1"/>
    </xf>
    <xf numFmtId="0" fontId="3" fillId="0" borderId="0" xfId="0" applyNumberFormat="1" applyFont="1" applyAlignment="1" applyProtection="1">
      <alignment vertical="center" wrapText="1"/>
    </xf>
    <xf numFmtId="0" fontId="0" fillId="0" borderId="0" xfId="0" applyNumberFormat="1" applyFont="1" applyAlignment="1" applyProtection="1">
      <alignment horizontal="center" vertical="center" wrapText="1"/>
    </xf>
    <xf numFmtId="0" fontId="0" fillId="0" borderId="1" xfId="0" applyNumberFormat="1" applyFont="1" applyBorder="1" applyAlignment="1" applyProtection="1">
      <alignment horizontal="center" vertical="center" wrapText="1"/>
    </xf>
    <xf numFmtId="0" fontId="4" fillId="0" borderId="0" xfId="0" applyNumberFormat="1" applyFont="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3"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0" fontId="2" fillId="0" borderId="1" xfId="0" applyNumberFormat="1" applyFont="1" applyBorder="1" applyAlignment="1" applyProtection="1">
      <alignment horizontal="center" vertical="center" wrapText="1"/>
    </xf>
    <xf numFmtId="49" fontId="0" fillId="0" borderId="1" xfId="0" applyNumberFormat="1" applyFont="1" applyBorder="1" applyAlignment="1" applyProtection="1">
      <alignment vertical="center" wrapText="1"/>
    </xf>
    <xf numFmtId="0" fontId="6" fillId="0" borderId="0" xfId="0" applyFont="1" applyAlignment="1" applyProtection="1">
      <alignment horizontal="center" vertical="center" wrapText="1"/>
    </xf>
    <xf numFmtId="0" fontId="9" fillId="0" borderId="0" xfId="0" applyNumberFormat="1" applyFont="1" applyAlignment="1" applyProtection="1">
      <alignment horizontal="center" vertical="center" wrapText="1"/>
    </xf>
    <xf numFmtId="0" fontId="1" fillId="0" borderId="0" xfId="0" applyFont="1" applyAlignment="1" applyProtection="1">
      <alignment horizontal="center" vertical="center"/>
    </xf>
    <xf numFmtId="0" fontId="3" fillId="0" borderId="0" xfId="0" applyNumberFormat="1" applyFont="1" applyAlignment="1" applyProtection="1">
      <alignment horizontal="center" vertical="center" wrapText="1"/>
    </xf>
    <xf numFmtId="0" fontId="1" fillId="0" borderId="2" xfId="0" applyFont="1" applyBorder="1" applyAlignment="1" applyProtection="1">
      <alignment horizontal="center" vertical="center"/>
    </xf>
    <xf numFmtId="0" fontId="8" fillId="0" borderId="0" xfId="0" applyNumberFormat="1" applyFont="1" applyAlignment="1" applyProtection="1">
      <alignment horizontal="center" vertical="center" wrapText="1"/>
    </xf>
    <xf numFmtId="0" fontId="10" fillId="0" borderId="0" xfId="0" applyNumberFormat="1" applyFont="1" applyAlignment="1" applyProtection="1">
      <alignmen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5A5A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584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showGridLines="0" tabSelected="1" zoomScale="87" workbookViewId="0">
      <selection activeCell="D26" sqref="D26"/>
    </sheetView>
  </sheetViews>
  <sheetFormatPr baseColWidth="10" defaultColWidth="16.33203125" defaultRowHeight="20" customHeight="1" x14ac:dyDescent="0.15"/>
  <cols>
    <col min="1" max="1" width="33.33203125" style="6" customWidth="1"/>
    <col min="2" max="3" width="16.33203125" style="6" customWidth="1"/>
    <col min="4" max="4" width="37.83203125" style="6" customWidth="1"/>
    <col min="5" max="5" width="20.83203125" style="6" hidden="1" customWidth="1"/>
    <col min="6" max="6" width="22.5" style="6" hidden="1" customWidth="1"/>
    <col min="7" max="7" width="22.5" style="6" customWidth="1"/>
    <col min="8" max="8" width="16.33203125" style="6" customWidth="1"/>
    <col min="9" max="9" width="16.33203125" style="6"/>
    <col min="10" max="10" width="52.5" style="6" bestFit="1" customWidth="1"/>
    <col min="11" max="11" width="16.33203125" style="6"/>
    <col min="12" max="13" width="0" style="8" hidden="1" customWidth="1"/>
    <col min="14" max="14" width="62.6640625" style="8" hidden="1" customWidth="1"/>
    <col min="15" max="16384" width="16.33203125" style="6"/>
  </cols>
  <sheetData>
    <row r="1" spans="1:14" ht="33" customHeight="1" x14ac:dyDescent="0.15">
      <c r="A1" s="22" t="s">
        <v>75</v>
      </c>
      <c r="B1" s="19" t="s">
        <v>73</v>
      </c>
      <c r="C1" s="19"/>
      <c r="D1" s="19"/>
      <c r="E1" s="3"/>
      <c r="H1" s="19" t="s">
        <v>7</v>
      </c>
      <c r="I1" s="19"/>
      <c r="J1" s="19"/>
      <c r="K1" s="7"/>
    </row>
    <row r="3" spans="1:14" ht="20" customHeight="1" x14ac:dyDescent="0.15">
      <c r="A3" s="17" t="s">
        <v>6</v>
      </c>
      <c r="B3" s="3" t="s">
        <v>0</v>
      </c>
      <c r="D3" s="3" t="s">
        <v>5</v>
      </c>
      <c r="H3" s="3" t="s">
        <v>8</v>
      </c>
      <c r="I3" s="1" t="s">
        <v>10</v>
      </c>
      <c r="J3" s="1" t="s">
        <v>11</v>
      </c>
    </row>
    <row r="4" spans="1:14" ht="19" customHeight="1" x14ac:dyDescent="0.15">
      <c r="A4" s="17"/>
      <c r="B4" s="4">
        <v>147</v>
      </c>
      <c r="D4" s="9" t="str">
        <f>DEC2BIN(B4,8)</f>
        <v>10010011</v>
      </c>
      <c r="H4" s="4">
        <v>0</v>
      </c>
      <c r="I4" s="5" t="str">
        <f>VLOOKUP(H4,L5:M35,2,FALSE)</f>
        <v>no-Flt</v>
      </c>
      <c r="J4" s="5" t="str">
        <f>VLOOKUP(I4,M5:N35,2,FALSE)</f>
        <v>Shown for P0-13 if there are no messahes in the error register</v>
      </c>
      <c r="L4" s="10" t="s">
        <v>9</v>
      </c>
      <c r="M4" s="10" t="s">
        <v>10</v>
      </c>
      <c r="N4" s="10" t="s">
        <v>11</v>
      </c>
    </row>
    <row r="5" spans="1:14" ht="20" customHeight="1" x14ac:dyDescent="0.15">
      <c r="A5" s="17"/>
      <c r="E5" s="18" t="s">
        <v>5</v>
      </c>
      <c r="F5" s="18"/>
      <c r="H5" s="21" t="s">
        <v>74</v>
      </c>
      <c r="I5" s="21"/>
      <c r="J5" s="21"/>
      <c r="L5" s="8">
        <v>0</v>
      </c>
      <c r="M5" s="10" t="s">
        <v>12</v>
      </c>
      <c r="N5" s="10" t="s">
        <v>13</v>
      </c>
    </row>
    <row r="6" spans="1:14" ht="20" customHeight="1" x14ac:dyDescent="0.15">
      <c r="A6" s="2"/>
      <c r="E6" s="9" t="str">
        <f>DEC2BIN(B4,8)</f>
        <v>10010011</v>
      </c>
      <c r="F6" s="11"/>
      <c r="H6" s="21"/>
      <c r="I6" s="21"/>
      <c r="J6" s="21"/>
      <c r="L6" s="8">
        <v>1</v>
      </c>
      <c r="M6" s="10" t="s">
        <v>27</v>
      </c>
      <c r="N6" s="10" t="s">
        <v>14</v>
      </c>
    </row>
    <row r="7" spans="1:14" ht="20" customHeight="1" x14ac:dyDescent="0.15">
      <c r="B7" s="20" t="s">
        <v>1</v>
      </c>
      <c r="C7" s="20"/>
      <c r="D7" s="20"/>
      <c r="E7" s="12">
        <f>MOD(B4,2)</f>
        <v>1</v>
      </c>
      <c r="F7" s="9">
        <f>QUOTIENT(B4,2)</f>
        <v>73</v>
      </c>
      <c r="H7" s="21"/>
      <c r="I7" s="21"/>
      <c r="J7" s="21"/>
      <c r="L7" s="8">
        <v>2</v>
      </c>
      <c r="M7" s="10" t="s">
        <v>26</v>
      </c>
      <c r="N7" s="10" t="s">
        <v>15</v>
      </c>
    </row>
    <row r="8" spans="1:14" ht="20" customHeight="1" x14ac:dyDescent="0.15">
      <c r="B8" s="13" t="s">
        <v>2</v>
      </c>
      <c r="C8" s="13" t="s">
        <v>3</v>
      </c>
      <c r="D8" s="13" t="s">
        <v>4</v>
      </c>
      <c r="E8" s="9">
        <f t="shared" ref="E8:E14" si="0">MOD(F7,2)</f>
        <v>1</v>
      </c>
      <c r="F8" s="9">
        <f t="shared" ref="F8:F14" si="1">QUOTIENT(F7,2)</f>
        <v>36</v>
      </c>
      <c r="H8" s="21"/>
      <c r="I8" s="21"/>
      <c r="J8" s="21"/>
      <c r="L8" s="8">
        <v>3</v>
      </c>
      <c r="M8" s="10" t="s">
        <v>25</v>
      </c>
      <c r="N8" s="10" t="s">
        <v>16</v>
      </c>
    </row>
    <row r="9" spans="1:14" ht="20" customHeight="1" x14ac:dyDescent="0.15">
      <c r="B9" s="14">
        <v>0</v>
      </c>
      <c r="C9" s="9">
        <f t="shared" ref="C9:C16" si="2">E7</f>
        <v>1</v>
      </c>
      <c r="D9" s="15" t="str">
        <f>IF(C9=0,"Drive not ready","Ready for operation (READY)")</f>
        <v>Ready for operation (READY)</v>
      </c>
      <c r="E9" s="9">
        <f t="shared" si="0"/>
        <v>0</v>
      </c>
      <c r="F9" s="9">
        <f t="shared" si="1"/>
        <v>18</v>
      </c>
      <c r="L9" s="8">
        <v>4</v>
      </c>
      <c r="M9" s="10" t="s">
        <v>17</v>
      </c>
      <c r="N9" s="10" t="s">
        <v>18</v>
      </c>
    </row>
    <row r="10" spans="1:14" ht="20" customHeight="1" x14ac:dyDescent="0.15">
      <c r="B10" s="14">
        <v>1</v>
      </c>
      <c r="C10" s="9">
        <f t="shared" si="2"/>
        <v>1</v>
      </c>
      <c r="D10" s="15" t="str">
        <f>IF(C10=0,"Stop","Running operation message (RUN)")</f>
        <v>Running operation message (RUN)</v>
      </c>
      <c r="E10" s="9">
        <f t="shared" si="0"/>
        <v>0</v>
      </c>
      <c r="F10" s="9">
        <f t="shared" si="1"/>
        <v>9</v>
      </c>
      <c r="L10" s="8">
        <v>5</v>
      </c>
      <c r="M10" s="10" t="s">
        <v>19</v>
      </c>
      <c r="N10" s="10" t="s">
        <v>20</v>
      </c>
    </row>
    <row r="11" spans="1:14" ht="20" customHeight="1" x14ac:dyDescent="0.15">
      <c r="B11" s="14">
        <v>2</v>
      </c>
      <c r="C11" s="9">
        <f t="shared" si="2"/>
        <v>0</v>
      </c>
      <c r="D11" s="15" t="str">
        <f>IF(C11=0,"Clockwise rotating field (FWD)","Anticlockwise rotating field (REV)")</f>
        <v>Clockwise rotating field (FWD)</v>
      </c>
      <c r="E11" s="9">
        <f t="shared" si="0"/>
        <v>1</v>
      </c>
      <c r="F11" s="9">
        <f t="shared" si="1"/>
        <v>4</v>
      </c>
      <c r="L11" s="8">
        <v>6</v>
      </c>
      <c r="M11" s="10" t="s">
        <v>21</v>
      </c>
      <c r="N11" s="10" t="s">
        <v>22</v>
      </c>
    </row>
    <row r="12" spans="1:14" ht="20" customHeight="1" x14ac:dyDescent="0.15">
      <c r="B12" s="14">
        <v>3</v>
      </c>
      <c r="C12" s="9">
        <f t="shared" si="2"/>
        <v>0</v>
      </c>
      <c r="D12" s="15" t="str">
        <f>IF(C12=0,"no error","Fault detected (FAULT)")</f>
        <v>no error</v>
      </c>
      <c r="E12" s="9">
        <f t="shared" si="0"/>
        <v>0</v>
      </c>
      <c r="F12" s="9">
        <f t="shared" si="1"/>
        <v>2</v>
      </c>
      <c r="L12" s="8">
        <v>7</v>
      </c>
      <c r="M12" s="10" t="s">
        <v>23</v>
      </c>
      <c r="N12" s="10" t="s">
        <v>24</v>
      </c>
    </row>
    <row r="13" spans="1:14" ht="20" customHeight="1" x14ac:dyDescent="0.15">
      <c r="B13" s="14">
        <v>4</v>
      </c>
      <c r="C13" s="9">
        <f t="shared" si="2"/>
        <v>1</v>
      </c>
      <c r="D13" s="15" t="str">
        <f>IF(C13=0,"Acceleration ramp","Frequency actual value equals setpoint input")</f>
        <v>Frequency actual value equals setpoint input</v>
      </c>
      <c r="E13" s="9">
        <f t="shared" si="0"/>
        <v>0</v>
      </c>
      <c r="F13" s="9">
        <f t="shared" si="1"/>
        <v>1</v>
      </c>
      <c r="L13" s="8">
        <v>8</v>
      </c>
      <c r="M13" s="10" t="s">
        <v>28</v>
      </c>
      <c r="N13" s="10" t="s">
        <v>29</v>
      </c>
    </row>
    <row r="14" spans="1:14" ht="20" customHeight="1" x14ac:dyDescent="0.15">
      <c r="B14" s="14">
        <v>5</v>
      </c>
      <c r="C14" s="9">
        <f t="shared" si="2"/>
        <v>0</v>
      </c>
      <c r="D14" s="15" t="str">
        <f>IF(C14=0,"-","Zero Speed")</f>
        <v>-</v>
      </c>
      <c r="E14" s="9">
        <f t="shared" si="0"/>
        <v>1</v>
      </c>
      <c r="F14" s="9">
        <f t="shared" si="1"/>
        <v>0</v>
      </c>
      <c r="L14" s="8">
        <v>9</v>
      </c>
      <c r="M14" s="10" t="s">
        <v>30</v>
      </c>
      <c r="N14" s="10" t="s">
        <v>31</v>
      </c>
    </row>
    <row r="15" spans="1:14" ht="27.75" customHeight="1" x14ac:dyDescent="0.15">
      <c r="B15" s="14">
        <v>6</v>
      </c>
      <c r="C15" s="9">
        <f t="shared" si="2"/>
        <v>0</v>
      </c>
      <c r="D15" s="15" t="str">
        <f>IF(C15=0,"Speed control deactivated","Speed control activated")</f>
        <v>Speed control deactivated</v>
      </c>
      <c r="L15" s="8">
        <v>10</v>
      </c>
      <c r="M15" s="10" t="s">
        <v>32</v>
      </c>
      <c r="N15" s="10" t="s">
        <v>33</v>
      </c>
    </row>
    <row r="16" spans="1:14" ht="20" customHeight="1" x14ac:dyDescent="0.15">
      <c r="B16" s="14">
        <v>7</v>
      </c>
      <c r="C16" s="9">
        <f t="shared" si="2"/>
        <v>1</v>
      </c>
      <c r="D16" s="15" t="str">
        <f>IF(C16=0,"Hardware release: no ","Hardware release: yes")</f>
        <v>Hardware release: yes</v>
      </c>
      <c r="L16" s="8">
        <v>11</v>
      </c>
      <c r="M16" s="10" t="s">
        <v>34</v>
      </c>
      <c r="N16" s="10" t="s">
        <v>35</v>
      </c>
    </row>
    <row r="17" spans="12:14" ht="20" customHeight="1" x14ac:dyDescent="0.15">
      <c r="L17" s="8">
        <v>12</v>
      </c>
      <c r="M17" s="10" t="s">
        <v>36</v>
      </c>
      <c r="N17" s="10" t="s">
        <v>37</v>
      </c>
    </row>
    <row r="18" spans="12:14" ht="20" customHeight="1" x14ac:dyDescent="0.15">
      <c r="L18" s="8">
        <v>13</v>
      </c>
      <c r="M18" s="10" t="s">
        <v>38</v>
      </c>
      <c r="N18" s="10" t="s">
        <v>39</v>
      </c>
    </row>
    <row r="19" spans="12:14" ht="20" customHeight="1" x14ac:dyDescent="0.15">
      <c r="L19" s="8">
        <v>14</v>
      </c>
      <c r="M19" s="10" t="s">
        <v>40</v>
      </c>
      <c r="N19" s="10" t="s">
        <v>41</v>
      </c>
    </row>
    <row r="20" spans="12:14" ht="20" customHeight="1" x14ac:dyDescent="0.15">
      <c r="L20" s="8">
        <v>16</v>
      </c>
      <c r="M20" s="10" t="s">
        <v>42</v>
      </c>
      <c r="N20" s="10" t="s">
        <v>43</v>
      </c>
    </row>
    <row r="21" spans="12:14" ht="20" customHeight="1" x14ac:dyDescent="0.15">
      <c r="L21" s="8">
        <v>17</v>
      </c>
      <c r="M21" s="10" t="s">
        <v>44</v>
      </c>
      <c r="N21" s="10" t="s">
        <v>45</v>
      </c>
    </row>
    <row r="22" spans="12:14" ht="20" customHeight="1" x14ac:dyDescent="0.15">
      <c r="L22" s="8">
        <v>18</v>
      </c>
      <c r="M22" s="10" t="s">
        <v>46</v>
      </c>
      <c r="N22" s="10" t="s">
        <v>47</v>
      </c>
    </row>
    <row r="23" spans="12:14" ht="20" customHeight="1" x14ac:dyDescent="0.15">
      <c r="L23" s="8">
        <v>19</v>
      </c>
      <c r="M23" s="10" t="s">
        <v>48</v>
      </c>
      <c r="N23" s="10" t="s">
        <v>45</v>
      </c>
    </row>
    <row r="24" spans="12:14" ht="20" customHeight="1" x14ac:dyDescent="0.15">
      <c r="L24" s="8">
        <v>21</v>
      </c>
      <c r="M24" s="10" t="s">
        <v>49</v>
      </c>
      <c r="N24" s="10" t="s">
        <v>50</v>
      </c>
    </row>
    <row r="25" spans="12:14" ht="20" customHeight="1" x14ac:dyDescent="0.15">
      <c r="L25" s="8">
        <v>22</v>
      </c>
      <c r="M25" s="10" t="s">
        <v>51</v>
      </c>
      <c r="N25" s="10" t="s">
        <v>52</v>
      </c>
    </row>
    <row r="26" spans="12:14" ht="20" customHeight="1" x14ac:dyDescent="0.15">
      <c r="L26" s="8">
        <v>23</v>
      </c>
      <c r="M26" s="10" t="s">
        <v>54</v>
      </c>
      <c r="N26" s="10" t="s">
        <v>53</v>
      </c>
    </row>
    <row r="27" spans="12:14" ht="20" customHeight="1" x14ac:dyDescent="0.15">
      <c r="L27" s="8">
        <v>26</v>
      </c>
      <c r="M27" s="10" t="s">
        <v>55</v>
      </c>
      <c r="N27" s="10" t="s">
        <v>56</v>
      </c>
    </row>
    <row r="28" spans="12:14" ht="20" customHeight="1" x14ac:dyDescent="0.15">
      <c r="L28" s="8">
        <v>40</v>
      </c>
      <c r="M28" s="10" t="s">
        <v>57</v>
      </c>
      <c r="N28" s="10" t="s">
        <v>58</v>
      </c>
    </row>
    <row r="29" spans="12:14" ht="20" customHeight="1" x14ac:dyDescent="0.15">
      <c r="L29" s="8">
        <v>41</v>
      </c>
      <c r="M29" s="10" t="s">
        <v>59</v>
      </c>
      <c r="N29" s="10" t="s">
        <v>60</v>
      </c>
    </row>
    <row r="30" spans="12:14" ht="20" customHeight="1" x14ac:dyDescent="0.15">
      <c r="L30" s="8">
        <v>42</v>
      </c>
      <c r="M30" s="10" t="s">
        <v>61</v>
      </c>
      <c r="N30" s="10" t="s">
        <v>65</v>
      </c>
    </row>
    <row r="31" spans="12:14" ht="20" customHeight="1" x14ac:dyDescent="0.15">
      <c r="L31" s="8">
        <v>43</v>
      </c>
      <c r="M31" s="10" t="s">
        <v>62</v>
      </c>
      <c r="N31" s="16" t="s">
        <v>66</v>
      </c>
    </row>
    <row r="32" spans="12:14" ht="20" customHeight="1" x14ac:dyDescent="0.15">
      <c r="L32" s="8">
        <v>44</v>
      </c>
      <c r="M32" s="10" t="s">
        <v>63</v>
      </c>
      <c r="N32" s="16" t="s">
        <v>64</v>
      </c>
    </row>
    <row r="33" spans="12:14" ht="20" customHeight="1" x14ac:dyDescent="0.15">
      <c r="L33" s="8">
        <v>49</v>
      </c>
      <c r="M33" s="10" t="s">
        <v>67</v>
      </c>
      <c r="N33" s="10" t="s">
        <v>68</v>
      </c>
    </row>
    <row r="34" spans="12:14" ht="20" customHeight="1" x14ac:dyDescent="0.15">
      <c r="L34" s="8">
        <v>50</v>
      </c>
      <c r="M34" s="10" t="s">
        <v>69</v>
      </c>
      <c r="N34" s="10" t="s">
        <v>70</v>
      </c>
    </row>
    <row r="35" spans="12:14" ht="20" customHeight="1" x14ac:dyDescent="0.15">
      <c r="L35" s="8">
        <v>51</v>
      </c>
      <c r="M35" s="10" t="s">
        <v>71</v>
      </c>
      <c r="N35" s="10" t="s">
        <v>72</v>
      </c>
    </row>
  </sheetData>
  <sheetProtection algorithmName="SHA-512" hashValue="Q3CEFfuo/P7IkdrUcFPVLyEO2m2+5APpo9/4f6v3KyfN049UmrFy6dEgHbVtL9EJhR+lKARqrbK/ha0dZzP5cA==" saltValue="ICabW5+cFgI2Qy3hW3CiYQ==" spinCount="100000" sheet="1" objects="1" scenarios="1"/>
  <mergeCells count="6">
    <mergeCell ref="A3:A5"/>
    <mergeCell ref="E5:F5"/>
    <mergeCell ref="B1:D1"/>
    <mergeCell ref="B7:D7"/>
    <mergeCell ref="H1:J1"/>
    <mergeCell ref="H5:J8"/>
  </mergeCells>
  <phoneticPr fontId="7" type="noConversion"/>
  <pageMargins left="0.5" right="0.5" top="0.75" bottom="0.75" header="0.27777800000000002" footer="0.27777800000000002"/>
  <pageSetup scale="72"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Eaton DC-1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Colby Mock</cp:lastModifiedBy>
  <dcterms:modified xsi:type="dcterms:W3CDTF">2021-11-17T18:58:49Z</dcterms:modified>
</cp:coreProperties>
</file>